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5"/>
  </bookViews>
  <sheets>
    <sheet name="003 ОБ" sheetId="10" r:id="rId1"/>
    <sheet name="003 РБ" sheetId="11" r:id="rId2"/>
    <sheet name="003 МБ" sheetId="4" r:id="rId3"/>
    <sheet name="009 МБ" sheetId="7" r:id="rId4"/>
    <sheet name="009  РБ" sheetId="9" r:id="rId5"/>
    <sheet name="009 ОБ" sheetId="14" r:id="rId6"/>
  </sheets>
  <definedNames>
    <definedName name="_xlnm.Print_Area" localSheetId="3">'009 МБ'!$A$1:$U$12</definedName>
  </definedNames>
  <calcPr calcId="124519"/>
</workbook>
</file>

<file path=xl/calcChain.xml><?xml version="1.0" encoding="utf-8"?>
<calcChain xmlns="http://schemas.openxmlformats.org/spreadsheetml/2006/main">
  <c r="C6" i="10"/>
  <c r="C6" i="11"/>
  <c r="C6" i="4"/>
  <c r="L4" i="9" l="1"/>
  <c r="N5" i="14" l="1"/>
  <c r="B5"/>
  <c r="U4"/>
  <c r="C4" s="1"/>
  <c r="B5" i="9"/>
  <c r="U4"/>
  <c r="C4" s="1"/>
  <c r="I5" i="14" l="1"/>
  <c r="D5"/>
  <c r="F5"/>
  <c r="E5"/>
  <c r="G5"/>
  <c r="M5"/>
  <c r="R5"/>
  <c r="J5"/>
  <c r="O5"/>
  <c r="S5"/>
  <c r="K5"/>
  <c r="P5"/>
  <c r="T5"/>
  <c r="H5"/>
  <c r="L5"/>
  <c r="Q5"/>
  <c r="U5" l="1"/>
  <c r="X6" i="11" l="1"/>
  <c r="X6" i="10" l="1"/>
  <c r="G7" i="4"/>
  <c r="Y6"/>
  <c r="L7" l="1"/>
  <c r="X7" i="11" l="1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Y6"/>
  <c r="X7" i="10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Y6"/>
  <c r="Y7" l="1"/>
  <c r="Y7" i="11"/>
  <c r="G5" i="9" l="1"/>
  <c r="H5"/>
  <c r="Q5"/>
  <c r="J5"/>
  <c r="K5"/>
  <c r="L5"/>
  <c r="E5"/>
  <c r="F5"/>
  <c r="O5"/>
  <c r="P5"/>
  <c r="I5"/>
  <c r="D5"/>
  <c r="R5"/>
  <c r="S5"/>
  <c r="T5"/>
  <c r="M5"/>
  <c r="U5" l="1"/>
  <c r="B5" i="7"/>
  <c r="V5" l="1"/>
  <c r="U4"/>
  <c r="T5"/>
  <c r="S5"/>
  <c r="R5"/>
  <c r="Q5"/>
  <c r="P5"/>
  <c r="O5"/>
  <c r="M5"/>
  <c r="L5"/>
  <c r="K5"/>
  <c r="J5"/>
  <c r="I5"/>
  <c r="H5"/>
  <c r="G5"/>
  <c r="F5"/>
  <c r="C4" l="1"/>
  <c r="W4"/>
  <c r="X4" s="1"/>
  <c r="D5" l="1"/>
  <c r="X6"/>
  <c r="Z6" s="1"/>
  <c r="AB6" s="1"/>
  <c r="Z4"/>
  <c r="Y4"/>
  <c r="E5" l="1"/>
  <c r="U5" s="1"/>
  <c r="W5" s="1"/>
  <c r="X5" s="1"/>
  <c r="Z5" s="1"/>
  <c r="AB5" s="1"/>
  <c r="AA4"/>
  <c r="AB4"/>
  <c r="AC4" s="1"/>
  <c r="X7" i="4"/>
  <c r="W7"/>
  <c r="V7"/>
  <c r="U7"/>
  <c r="T7"/>
  <c r="S7"/>
  <c r="R7"/>
  <c r="Q7"/>
  <c r="P7"/>
  <c r="O7"/>
  <c r="N7"/>
  <c r="M7"/>
  <c r="K7"/>
  <c r="J7"/>
  <c r="I7"/>
  <c r="H7"/>
  <c r="F7"/>
  <c r="E7"/>
  <c r="D7"/>
  <c r="C7"/>
  <c r="Z6"/>
  <c r="Y7" l="1"/>
  <c r="Z7" s="1"/>
</calcChain>
</file>

<file path=xl/sharedStrings.xml><?xml version="1.0" encoding="utf-8"?>
<sst xmlns="http://schemas.openxmlformats.org/spreadsheetml/2006/main" count="56" uniqueCount="24">
  <si>
    <t>№ п/п</t>
  </si>
  <si>
    <t>Наименование школ</t>
  </si>
  <si>
    <t>Рентабельская СШ</t>
  </si>
  <si>
    <t>ИТОГО</t>
  </si>
  <si>
    <t>Площадь кв.м.</t>
  </si>
  <si>
    <t xml:space="preserve">Пректная мощность </t>
  </si>
  <si>
    <t>Всего</t>
  </si>
  <si>
    <t>Расход на 1 уч-ся</t>
  </si>
  <si>
    <t>Руководитель отдела образования Жаксынского района:                                                                      А.Саутова.</t>
  </si>
  <si>
    <t>итого текущие затраты</t>
  </si>
  <si>
    <t>Итого  по 009</t>
  </si>
  <si>
    <t xml:space="preserve">мини-центр при РЕНТАБЕЛЬНОЙ СШ                                                                                                                                                                                                                                 </t>
  </si>
  <si>
    <t>кол-во мест</t>
  </si>
  <si>
    <t>расход на 1 ребенкав год</t>
  </si>
  <si>
    <t>Руководитель отдела образования Жаксынского района:                                                                      А.Саутова</t>
  </si>
  <si>
    <t>План  финансирования на 2020 год   МЕСТНЫЙ БЮДЖЕТ</t>
  </si>
  <si>
    <t>План  финансирования на 2020 год   ОБЛАСТНОЙ БЮДЖЕТ</t>
  </si>
  <si>
    <t>План  финансирования на 2020 год   РЕСПУБЛИКАНСКИЙ БЮДЖЕТ</t>
  </si>
  <si>
    <t>РБ</t>
  </si>
  <si>
    <t>ОБ</t>
  </si>
  <si>
    <t>План  финансирования  на 2020 год по программе 464 009 000 МБ</t>
  </si>
  <si>
    <t>План  финансирования  на 2020 год по программе 464 009 000 РБ</t>
  </si>
  <si>
    <t>План  финансирования  на 2020 год по программе 464 009 000 ОБ</t>
  </si>
  <si>
    <t>Кол-во учащихся с предшколой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</si>
</sst>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/>
    <xf numFmtId="0" fontId="3" fillId="0" borderId="1" xfId="0" applyFont="1" applyBorder="1"/>
    <xf numFmtId="164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0" xfId="0" applyFont="1"/>
    <xf numFmtId="0" fontId="10" fillId="0" borderId="1" xfId="0" applyFont="1" applyFill="1" applyBorder="1"/>
    <xf numFmtId="165" fontId="10" fillId="0" borderId="1" xfId="0" applyNumberFormat="1" applyFont="1" applyFill="1" applyBorder="1"/>
    <xf numFmtId="0" fontId="11" fillId="0" borderId="1" xfId="0" applyFont="1" applyFill="1" applyBorder="1"/>
    <xf numFmtId="0" fontId="8" fillId="0" borderId="0" xfId="0" applyFont="1" applyFill="1"/>
    <xf numFmtId="166" fontId="13" fillId="0" borderId="1" xfId="0" applyNumberFormat="1" applyFont="1" applyFill="1" applyBorder="1" applyAlignment="1">
      <alignment vertical="top" wrapText="1"/>
    </xf>
    <xf numFmtId="1" fontId="10" fillId="0" borderId="1" xfId="0" applyNumberFormat="1" applyFont="1" applyFill="1" applyBorder="1"/>
    <xf numFmtId="0" fontId="14" fillId="0" borderId="0" xfId="0" applyFont="1"/>
    <xf numFmtId="0" fontId="11" fillId="0" borderId="0" xfId="0" applyFont="1" applyFill="1" applyBorder="1"/>
    <xf numFmtId="0" fontId="10" fillId="0" borderId="0" xfId="0" applyFont="1" applyFill="1" applyBorder="1"/>
    <xf numFmtId="165" fontId="10" fillId="0" borderId="5" xfId="0" applyNumberFormat="1" applyFont="1" applyFill="1" applyBorder="1"/>
    <xf numFmtId="165" fontId="10" fillId="0" borderId="0" xfId="0" applyNumberFormat="1" applyFont="1" applyFill="1" applyBorder="1"/>
    <xf numFmtId="0" fontId="8" fillId="3" borderId="0" xfId="0" applyFont="1" applyFill="1"/>
    <xf numFmtId="0" fontId="12" fillId="3" borderId="0" xfId="0" applyFont="1" applyFill="1"/>
    <xf numFmtId="166" fontId="15" fillId="0" borderId="1" xfId="0" applyNumberFormat="1" applyFont="1" applyBorder="1" applyAlignment="1">
      <alignment vertical="top" wrapText="1"/>
    </xf>
    <xf numFmtId="166" fontId="15" fillId="3" borderId="1" xfId="0" applyNumberFormat="1" applyFont="1" applyFill="1" applyBorder="1" applyAlignment="1">
      <alignment vertical="top" wrapText="1"/>
    </xf>
    <xf numFmtId="0" fontId="16" fillId="0" borderId="0" xfId="0" applyFont="1"/>
    <xf numFmtId="2" fontId="4" fillId="2" borderId="1" xfId="0" applyNumberFormat="1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workbookViewId="0">
      <selection activeCell="E22" sqref="E22"/>
    </sheetView>
  </sheetViews>
  <sheetFormatPr defaultRowHeight="14.4"/>
  <cols>
    <col min="1" max="1" width="4.5546875" customWidth="1"/>
    <col min="2" max="2" width="22" customWidth="1"/>
    <col min="3" max="3" width="10.88671875" customWidth="1"/>
    <col min="4" max="4" width="9.44140625" customWidth="1"/>
    <col min="25" max="25" width="12.109375" customWidth="1"/>
  </cols>
  <sheetData>
    <row r="1" spans="1:25" ht="15.6">
      <c r="A1" s="5"/>
      <c r="B1" s="5"/>
      <c r="C1" s="5"/>
      <c r="D1" s="6" t="s">
        <v>16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" customHeight="1">
      <c r="A3" s="44" t="s">
        <v>0</v>
      </c>
      <c r="B3" s="45" t="s">
        <v>1</v>
      </c>
      <c r="C3" s="43" t="s">
        <v>23</v>
      </c>
      <c r="D3" s="43" t="s">
        <v>5</v>
      </c>
      <c r="E3" s="43" t="s">
        <v>4</v>
      </c>
      <c r="F3" s="43">
        <v>111</v>
      </c>
      <c r="G3" s="43">
        <v>113</v>
      </c>
      <c r="H3" s="43">
        <v>121</v>
      </c>
      <c r="I3" s="43">
        <v>122</v>
      </c>
      <c r="J3" s="43">
        <v>124</v>
      </c>
      <c r="K3" s="43">
        <v>131</v>
      </c>
      <c r="L3" s="43">
        <v>135</v>
      </c>
      <c r="M3" s="43">
        <v>124</v>
      </c>
      <c r="N3" s="43">
        <v>144</v>
      </c>
      <c r="O3" s="43">
        <v>149</v>
      </c>
      <c r="P3" s="43">
        <v>151</v>
      </c>
      <c r="Q3" s="43">
        <v>152</v>
      </c>
      <c r="R3" s="43">
        <v>159</v>
      </c>
      <c r="S3" s="43">
        <v>161</v>
      </c>
      <c r="T3" s="43">
        <v>163</v>
      </c>
      <c r="U3" s="43">
        <v>169</v>
      </c>
      <c r="V3" s="43">
        <v>414</v>
      </c>
      <c r="W3" s="43">
        <v>416</v>
      </c>
      <c r="X3" s="47" t="s">
        <v>6</v>
      </c>
      <c r="Y3" s="46" t="s">
        <v>7</v>
      </c>
    </row>
    <row r="4" spans="1:25">
      <c r="A4" s="44"/>
      <c r="B4" s="45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7"/>
      <c r="Y4" s="46"/>
    </row>
    <row r="5" spans="1:25">
      <c r="A5" s="44"/>
      <c r="B5" s="45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7"/>
      <c r="Y5" s="46"/>
    </row>
    <row r="6" spans="1:25" ht="22.5" customHeight="1">
      <c r="A6" s="7">
        <v>11</v>
      </c>
      <c r="B6" s="1" t="s">
        <v>2</v>
      </c>
      <c r="C6" s="2">
        <f>67+7</f>
        <v>74</v>
      </c>
      <c r="D6" s="2">
        <v>360</v>
      </c>
      <c r="E6" s="2">
        <v>2335</v>
      </c>
      <c r="F6" s="2">
        <v>7825</v>
      </c>
      <c r="G6" s="2"/>
      <c r="H6" s="2">
        <v>423</v>
      </c>
      <c r="I6" s="2">
        <v>246</v>
      </c>
      <c r="J6" s="2">
        <v>156</v>
      </c>
      <c r="K6" s="8"/>
      <c r="L6" s="8"/>
      <c r="M6" s="2"/>
      <c r="N6" s="9"/>
      <c r="O6" s="10"/>
      <c r="P6" s="10"/>
      <c r="Q6" s="10"/>
      <c r="R6" s="9"/>
      <c r="S6" s="9"/>
      <c r="T6" s="9"/>
      <c r="U6" s="9"/>
      <c r="V6" s="10"/>
      <c r="W6" s="8"/>
      <c r="X6" s="12">
        <f t="shared" ref="X6" si="0">SUM(F6:W6)</f>
        <v>8650</v>
      </c>
      <c r="Y6" s="13">
        <f t="shared" ref="Y6:Y7" si="1">(X6-V6-W6)/C6</f>
        <v>116.89189189189189</v>
      </c>
    </row>
    <row r="7" spans="1:25">
      <c r="A7" s="14"/>
      <c r="B7" s="3" t="s">
        <v>3</v>
      </c>
      <c r="C7" s="4">
        <f>SUM(C6:C6)</f>
        <v>74</v>
      </c>
      <c r="D7" s="4">
        <f>SUM(D6:D6)</f>
        <v>360</v>
      </c>
      <c r="E7" s="4">
        <f>SUM(E6:E6)</f>
        <v>2335</v>
      </c>
      <c r="F7" s="4">
        <f>SUM(F6:F6)</f>
        <v>7825</v>
      </c>
      <c r="G7" s="4">
        <f>SUM(G6:G6)</f>
        <v>0</v>
      </c>
      <c r="H7" s="4">
        <f>SUM(H6:H6)</f>
        <v>423</v>
      </c>
      <c r="I7" s="4">
        <f>SUM(I6:I6)</f>
        <v>246</v>
      </c>
      <c r="J7" s="15">
        <f>SUM(J6:J6)</f>
        <v>156</v>
      </c>
      <c r="K7" s="15">
        <f>SUM(K6:K6)</f>
        <v>0</v>
      </c>
      <c r="L7" s="15">
        <f>SUM(L6:L6)</f>
        <v>0</v>
      </c>
      <c r="M7" s="15">
        <f>SUM(M6:M6)</f>
        <v>0</v>
      </c>
      <c r="N7" s="15">
        <f>SUM(N6:N6)</f>
        <v>0</v>
      </c>
      <c r="O7" s="15">
        <f>SUM(O6:O6)</f>
        <v>0</v>
      </c>
      <c r="P7" s="16">
        <f>SUM(P6:P6)</f>
        <v>0</v>
      </c>
      <c r="Q7" s="15">
        <f>SUM(Q6:Q6)</f>
        <v>0</v>
      </c>
      <c r="R7" s="15">
        <f>SUM(R6:R6)</f>
        <v>0</v>
      </c>
      <c r="S7" s="17">
        <f>SUM(S6:S6)</f>
        <v>0</v>
      </c>
      <c r="T7" s="15">
        <f>SUM(T6:T6)</f>
        <v>0</v>
      </c>
      <c r="U7" s="15">
        <f>SUM(U6:U6)</f>
        <v>0</v>
      </c>
      <c r="V7" s="17">
        <f>SUM(V6:V6)</f>
        <v>0</v>
      </c>
      <c r="W7" s="17">
        <f>SUM(W6:W6)</f>
        <v>0</v>
      </c>
      <c r="X7" s="17">
        <f>SUM(X6:X6)</f>
        <v>8650</v>
      </c>
      <c r="Y7" s="13">
        <f t="shared" si="1"/>
        <v>116.89189189189189</v>
      </c>
    </row>
    <row r="8" spans="1: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0"/>
      <c r="S8" s="5"/>
      <c r="T8" s="40"/>
      <c r="U8" s="5"/>
      <c r="V8" s="5"/>
      <c r="W8" s="5"/>
      <c r="X8" s="5"/>
      <c r="Y8" s="5"/>
    </row>
    <row r="9" spans="1:25" ht="15.6">
      <c r="A9" s="5"/>
      <c r="B9" s="5"/>
      <c r="C9" s="6" t="s">
        <v>14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</sheetData>
  <mergeCells count="25">
    <mergeCell ref="Y3:Y5"/>
    <mergeCell ref="S3:S5"/>
    <mergeCell ref="T3:T5"/>
    <mergeCell ref="U3:U5"/>
    <mergeCell ref="V3:V5"/>
    <mergeCell ref="W3:W5"/>
    <mergeCell ref="X3:X5"/>
    <mergeCell ref="R3:R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F3:F5"/>
    <mergeCell ref="A3:A5"/>
    <mergeCell ref="B3:B5"/>
    <mergeCell ref="C3:C5"/>
    <mergeCell ref="D3:D5"/>
    <mergeCell ref="E3:E5"/>
  </mergeCells>
  <pageMargins left="0.19685039370078741" right="0.19685039370078741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"/>
  <sheetViews>
    <sheetView workbookViewId="0">
      <selection activeCell="A6" sqref="A6"/>
    </sheetView>
  </sheetViews>
  <sheetFormatPr defaultRowHeight="14.4"/>
  <cols>
    <col min="1" max="1" width="4.5546875" customWidth="1"/>
    <col min="2" max="2" width="22" customWidth="1"/>
    <col min="3" max="3" width="11.33203125" customWidth="1"/>
  </cols>
  <sheetData>
    <row r="1" spans="1:25" ht="15.6">
      <c r="A1" s="5"/>
      <c r="B1" s="5"/>
      <c r="C1" s="5"/>
      <c r="D1" s="6" t="s">
        <v>17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" customHeight="1">
      <c r="A3" s="44" t="s">
        <v>0</v>
      </c>
      <c r="B3" s="45" t="s">
        <v>1</v>
      </c>
      <c r="C3" s="43" t="s">
        <v>23</v>
      </c>
      <c r="D3" s="43" t="s">
        <v>5</v>
      </c>
      <c r="E3" s="43" t="s">
        <v>4</v>
      </c>
      <c r="F3" s="43">
        <v>111</v>
      </c>
      <c r="G3" s="43">
        <v>113</v>
      </c>
      <c r="H3" s="43">
        <v>121</v>
      </c>
      <c r="I3" s="43">
        <v>122</v>
      </c>
      <c r="J3" s="43">
        <v>123</v>
      </c>
      <c r="K3" s="43">
        <v>131</v>
      </c>
      <c r="L3" s="43">
        <v>135</v>
      </c>
      <c r="M3" s="43">
        <v>124</v>
      </c>
      <c r="N3" s="43">
        <v>144</v>
      </c>
      <c r="O3" s="43">
        <v>149</v>
      </c>
      <c r="P3" s="43">
        <v>151</v>
      </c>
      <c r="Q3" s="43">
        <v>152</v>
      </c>
      <c r="R3" s="43">
        <v>159</v>
      </c>
      <c r="S3" s="43">
        <v>161</v>
      </c>
      <c r="T3" s="43">
        <v>163</v>
      </c>
      <c r="U3" s="43">
        <v>169</v>
      </c>
      <c r="V3" s="43">
        <v>414</v>
      </c>
      <c r="W3" s="43">
        <v>416</v>
      </c>
      <c r="X3" s="47" t="s">
        <v>6</v>
      </c>
      <c r="Y3" s="46" t="s">
        <v>7</v>
      </c>
    </row>
    <row r="4" spans="1:25">
      <c r="A4" s="44"/>
      <c r="B4" s="45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7"/>
      <c r="Y4" s="46"/>
    </row>
    <row r="5" spans="1:25">
      <c r="A5" s="44"/>
      <c r="B5" s="45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7"/>
      <c r="Y5" s="46"/>
    </row>
    <row r="6" spans="1:25" ht="22.5" customHeight="1">
      <c r="A6" s="7">
        <v>1</v>
      </c>
      <c r="B6" s="1" t="s">
        <v>2</v>
      </c>
      <c r="C6" s="2">
        <f>67+7</f>
        <v>74</v>
      </c>
      <c r="D6" s="2">
        <v>360</v>
      </c>
      <c r="E6" s="2">
        <v>2335</v>
      </c>
      <c r="F6" s="2">
        <v>11432</v>
      </c>
      <c r="G6" s="2">
        <v>399</v>
      </c>
      <c r="H6" s="2">
        <v>617</v>
      </c>
      <c r="I6" s="2">
        <v>360</v>
      </c>
      <c r="J6" s="8">
        <v>206</v>
      </c>
      <c r="K6" s="8"/>
      <c r="L6" s="8"/>
      <c r="M6" s="2"/>
      <c r="N6" s="9"/>
      <c r="O6" s="10"/>
      <c r="P6" s="10"/>
      <c r="Q6" s="10"/>
      <c r="R6" s="9"/>
      <c r="S6" s="9"/>
      <c r="T6" s="9"/>
      <c r="U6" s="9"/>
      <c r="V6" s="10"/>
      <c r="W6" s="8"/>
      <c r="X6" s="12">
        <f t="shared" ref="X6" si="0">SUM(F6:W6)</f>
        <v>13014</v>
      </c>
      <c r="Y6" s="13">
        <f t="shared" ref="Y6:Y7" si="1">(X6-V6-W6)/C6</f>
        <v>175.86486486486487</v>
      </c>
    </row>
    <row r="7" spans="1:25">
      <c r="A7" s="14"/>
      <c r="B7" s="3" t="s">
        <v>3</v>
      </c>
      <c r="C7" s="4">
        <f>SUM(C6:C6)</f>
        <v>74</v>
      </c>
      <c r="D7" s="4">
        <f>SUM(D6:D6)</f>
        <v>360</v>
      </c>
      <c r="E7" s="4">
        <f>SUM(E6:E6)</f>
        <v>2335</v>
      </c>
      <c r="F7" s="4">
        <f>SUM(F6:F6)</f>
        <v>11432</v>
      </c>
      <c r="G7" s="4">
        <f>SUM(G6:G6)</f>
        <v>399</v>
      </c>
      <c r="H7" s="4">
        <f>SUM(H6:H6)</f>
        <v>617</v>
      </c>
      <c r="I7" s="4">
        <f>SUM(I6:I6)</f>
        <v>360</v>
      </c>
      <c r="J7" s="15">
        <f>SUM(J6:J6)</f>
        <v>206</v>
      </c>
      <c r="K7" s="15">
        <f>SUM(K6:K6)</f>
        <v>0</v>
      </c>
      <c r="L7" s="15">
        <f>SUM(L6:L6)</f>
        <v>0</v>
      </c>
      <c r="M7" s="15">
        <f>SUM(M6:M6)</f>
        <v>0</v>
      </c>
      <c r="N7" s="15">
        <f>SUM(N6:N6)</f>
        <v>0</v>
      </c>
      <c r="O7" s="15">
        <f>SUM(O6:O6)</f>
        <v>0</v>
      </c>
      <c r="P7" s="16">
        <f>SUM(P6:P6)</f>
        <v>0</v>
      </c>
      <c r="Q7" s="15">
        <f>SUM(Q6:Q6)</f>
        <v>0</v>
      </c>
      <c r="R7" s="15">
        <f>SUM(R6:R6)</f>
        <v>0</v>
      </c>
      <c r="S7" s="17">
        <f>SUM(S6:S6)</f>
        <v>0</v>
      </c>
      <c r="T7" s="15">
        <f>SUM(T6:T6)</f>
        <v>0</v>
      </c>
      <c r="U7" s="15">
        <f>SUM(U6:U6)</f>
        <v>0</v>
      </c>
      <c r="V7" s="17">
        <f>SUM(V6:V6)</f>
        <v>0</v>
      </c>
      <c r="W7" s="17">
        <f>SUM(W6:W6)</f>
        <v>0</v>
      </c>
      <c r="X7" s="17">
        <f>SUM(X6:X6)</f>
        <v>13014</v>
      </c>
      <c r="Y7" s="13">
        <f t="shared" si="1"/>
        <v>175.86486486486487</v>
      </c>
    </row>
    <row r="8" spans="1: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.6">
      <c r="A9" s="5"/>
      <c r="B9" s="5"/>
      <c r="C9" s="6" t="s">
        <v>14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</sheetData>
  <mergeCells count="25">
    <mergeCell ref="Y3:Y5"/>
    <mergeCell ref="S3:S5"/>
    <mergeCell ref="T3:T5"/>
    <mergeCell ref="U3:U5"/>
    <mergeCell ref="V3:V5"/>
    <mergeCell ref="W3:W5"/>
    <mergeCell ref="X3:X5"/>
    <mergeCell ref="R3:R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F3:F5"/>
    <mergeCell ref="A3:A5"/>
    <mergeCell ref="B3:B5"/>
    <mergeCell ref="C3:C5"/>
    <mergeCell ref="D3:D5"/>
    <mergeCell ref="E3:E5"/>
  </mergeCells>
  <pageMargins left="0.23" right="0.21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workbookViewId="0">
      <selection activeCell="H22" sqref="H22"/>
    </sheetView>
  </sheetViews>
  <sheetFormatPr defaultRowHeight="14.4"/>
  <cols>
    <col min="1" max="1" width="4.5546875" customWidth="1"/>
    <col min="2" max="2" width="22" customWidth="1"/>
    <col min="3" max="3" width="11" customWidth="1"/>
    <col min="4" max="4" width="9.44140625" customWidth="1"/>
    <col min="5" max="5" width="10.44140625" customWidth="1"/>
    <col min="6" max="6" width="11.88671875" bestFit="1" customWidth="1"/>
    <col min="7" max="7" width="9" customWidth="1"/>
    <col min="8" max="10" width="9.5546875" bestFit="1" customWidth="1"/>
    <col min="11" max="11" width="7.33203125" bestFit="1" customWidth="1"/>
    <col min="12" max="12" width="12" customWidth="1"/>
    <col min="13" max="13" width="9.5546875" bestFit="1" customWidth="1"/>
    <col min="14" max="14" width="8.44140625" bestFit="1" customWidth="1"/>
    <col min="15" max="15" width="9.5546875" bestFit="1" customWidth="1"/>
    <col min="16" max="16" width="9.6640625" customWidth="1"/>
    <col min="17" max="17" width="9.6640625" bestFit="1" customWidth="1"/>
    <col min="18" max="18" width="9.5546875" bestFit="1" customWidth="1"/>
    <col min="19" max="19" width="9.88671875" customWidth="1"/>
    <col min="20" max="20" width="10.33203125" customWidth="1"/>
    <col min="21" max="22" width="9.5546875" bestFit="1" customWidth="1"/>
    <col min="23" max="23" width="8.44140625" bestFit="1" customWidth="1"/>
    <col min="24" max="24" width="5.44140625" customWidth="1"/>
    <col min="25" max="26" width="12.109375" customWidth="1"/>
  </cols>
  <sheetData>
    <row r="1" spans="1:26" s="5" customFormat="1" ht="15.6">
      <c r="D1" s="6" t="s">
        <v>15</v>
      </c>
    </row>
    <row r="2" spans="1:26" s="5" customFormat="1" ht="13.8"/>
    <row r="3" spans="1:26" s="5" customFormat="1" ht="13.8">
      <c r="A3" s="44" t="s">
        <v>0</v>
      </c>
      <c r="B3" s="45" t="s">
        <v>1</v>
      </c>
      <c r="C3" s="43" t="s">
        <v>23</v>
      </c>
      <c r="D3" s="43" t="s">
        <v>5</v>
      </c>
      <c r="E3" s="43" t="s">
        <v>4</v>
      </c>
      <c r="F3" s="43">
        <v>111</v>
      </c>
      <c r="G3" s="48">
        <v>112</v>
      </c>
      <c r="H3" s="43">
        <v>113</v>
      </c>
      <c r="I3" s="43">
        <v>121</v>
      </c>
      <c r="J3" s="43">
        <v>122</v>
      </c>
      <c r="K3" s="43">
        <v>123</v>
      </c>
      <c r="L3" s="48">
        <v>124</v>
      </c>
      <c r="M3" s="43">
        <v>131</v>
      </c>
      <c r="N3" s="43">
        <v>135</v>
      </c>
      <c r="O3" s="43">
        <v>144</v>
      </c>
      <c r="P3" s="43">
        <v>149</v>
      </c>
      <c r="Q3" s="43">
        <v>151</v>
      </c>
      <c r="R3" s="43">
        <v>152</v>
      </c>
      <c r="S3" s="43">
        <v>159</v>
      </c>
      <c r="T3" s="43">
        <v>161</v>
      </c>
      <c r="U3" s="43">
        <v>163</v>
      </c>
      <c r="V3" s="43">
        <v>169</v>
      </c>
      <c r="W3" s="43">
        <v>414</v>
      </c>
      <c r="X3" s="43">
        <v>416</v>
      </c>
      <c r="Y3" s="47" t="s">
        <v>6</v>
      </c>
      <c r="Z3" s="46" t="s">
        <v>7</v>
      </c>
    </row>
    <row r="4" spans="1:26" s="5" customFormat="1" ht="13.8">
      <c r="A4" s="44"/>
      <c r="B4" s="45"/>
      <c r="C4" s="43"/>
      <c r="D4" s="43"/>
      <c r="E4" s="43"/>
      <c r="F4" s="43"/>
      <c r="G4" s="49"/>
      <c r="H4" s="43"/>
      <c r="I4" s="43"/>
      <c r="J4" s="43"/>
      <c r="K4" s="43"/>
      <c r="L4" s="49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7"/>
      <c r="Z4" s="46"/>
    </row>
    <row r="5" spans="1:26" s="5" customFormat="1" ht="13.8">
      <c r="A5" s="44"/>
      <c r="B5" s="45"/>
      <c r="C5" s="43"/>
      <c r="D5" s="43"/>
      <c r="E5" s="43"/>
      <c r="F5" s="43"/>
      <c r="G5" s="50"/>
      <c r="H5" s="43"/>
      <c r="I5" s="43"/>
      <c r="J5" s="43"/>
      <c r="K5" s="43"/>
      <c r="L5" s="50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7"/>
      <c r="Z5" s="46"/>
    </row>
    <row r="6" spans="1:26" s="5" customFormat="1" ht="22.5" customHeight="1">
      <c r="A6" s="7">
        <v>1</v>
      </c>
      <c r="B6" s="1" t="s">
        <v>2</v>
      </c>
      <c r="C6" s="2">
        <f>67+7</f>
        <v>74</v>
      </c>
      <c r="D6" s="2">
        <v>360</v>
      </c>
      <c r="E6" s="2">
        <v>2335</v>
      </c>
      <c r="F6" s="2">
        <v>38879</v>
      </c>
      <c r="G6" s="2">
        <v>123</v>
      </c>
      <c r="H6" s="2">
        <v>2370</v>
      </c>
      <c r="I6" s="2">
        <v>2103</v>
      </c>
      <c r="J6" s="2">
        <v>1196</v>
      </c>
      <c r="K6" s="8"/>
      <c r="L6" s="8">
        <v>689</v>
      </c>
      <c r="M6" s="9">
        <v>1339</v>
      </c>
      <c r="N6" s="9">
        <v>139</v>
      </c>
      <c r="O6" s="9">
        <v>3214.9</v>
      </c>
      <c r="P6" s="10">
        <v>423</v>
      </c>
      <c r="Q6" s="10">
        <v>750</v>
      </c>
      <c r="R6" s="10">
        <v>939</v>
      </c>
      <c r="S6" s="9">
        <v>3779.4</v>
      </c>
      <c r="T6" s="8">
        <v>318.60000000000002</v>
      </c>
      <c r="U6" s="9"/>
      <c r="V6" s="9">
        <v>826.3</v>
      </c>
      <c r="W6" s="11">
        <v>193</v>
      </c>
      <c r="X6" s="8"/>
      <c r="Y6" s="12">
        <f t="shared" ref="Y6" si="0">SUM(F6:X6)</f>
        <v>57282.200000000004</v>
      </c>
      <c r="Z6" s="13">
        <f t="shared" ref="Z6:Z7" si="1">(Y6-W6-X6)/C6</f>
        <v>771.47567567567569</v>
      </c>
    </row>
    <row r="7" spans="1:26" s="5" customFormat="1" ht="22.5" customHeight="1">
      <c r="A7" s="14"/>
      <c r="B7" s="3" t="s">
        <v>3</v>
      </c>
      <c r="C7" s="4">
        <f>SUM(C6:C6)</f>
        <v>74</v>
      </c>
      <c r="D7" s="4">
        <f>SUM(D6:D6)</f>
        <v>360</v>
      </c>
      <c r="E7" s="41">
        <f>SUM(E6:E6)</f>
        <v>2335</v>
      </c>
      <c r="F7" s="41">
        <f>SUM(F6:F6)</f>
        <v>38879</v>
      </c>
      <c r="G7" s="41">
        <f>SUM(G6:G6)</f>
        <v>123</v>
      </c>
      <c r="H7" s="41">
        <f>SUM(H6:H6)</f>
        <v>2370</v>
      </c>
      <c r="I7" s="41">
        <f>SUM(I6:I6)</f>
        <v>2103</v>
      </c>
      <c r="J7" s="41">
        <f>SUM(J6:J6)</f>
        <v>1196</v>
      </c>
      <c r="K7" s="16">
        <f>SUM(K6:K6)</f>
        <v>0</v>
      </c>
      <c r="L7" s="16">
        <f>SUM(L6:L6)</f>
        <v>689</v>
      </c>
      <c r="M7" s="16">
        <f>SUM(M6:M6)</f>
        <v>1339</v>
      </c>
      <c r="N7" s="16">
        <f>SUM(N6:N6)</f>
        <v>139</v>
      </c>
      <c r="O7" s="16">
        <f>SUM(O6:O6)</f>
        <v>3214.9</v>
      </c>
      <c r="P7" s="16">
        <f>SUM(P6:P6)</f>
        <v>423</v>
      </c>
      <c r="Q7" s="16">
        <f>SUM(Q6:Q6)</f>
        <v>750</v>
      </c>
      <c r="R7" s="16">
        <f>SUM(R6:R6)</f>
        <v>939</v>
      </c>
      <c r="S7" s="16">
        <f>SUM(S6:S6)</f>
        <v>3779.4</v>
      </c>
      <c r="T7" s="16">
        <f>SUM(T6:T6)</f>
        <v>318.60000000000002</v>
      </c>
      <c r="U7" s="16">
        <f>SUM(U6:U6)</f>
        <v>0</v>
      </c>
      <c r="V7" s="16">
        <f>SUM(V6:V6)</f>
        <v>826.3</v>
      </c>
      <c r="W7" s="16">
        <f>SUM(W6:W6)</f>
        <v>193</v>
      </c>
      <c r="X7" s="16">
        <f>SUM(X6:X6)</f>
        <v>0</v>
      </c>
      <c r="Y7" s="16">
        <f>SUM(Y6:Y6)</f>
        <v>57282.200000000004</v>
      </c>
      <c r="Z7" s="13">
        <f t="shared" si="1"/>
        <v>771.47567567567569</v>
      </c>
    </row>
    <row r="8" spans="1:26" s="5" customFormat="1" ht="13.8">
      <c r="P8" s="40"/>
      <c r="R8" s="40"/>
      <c r="S8" s="40"/>
      <c r="T8" s="40"/>
      <c r="U8" s="40"/>
    </row>
    <row r="9" spans="1:26" s="5" customFormat="1" ht="15.6">
      <c r="C9" s="6" t="s">
        <v>14</v>
      </c>
    </row>
    <row r="10" spans="1:26" s="5" customFormat="1" ht="13.8"/>
    <row r="11" spans="1:26" s="5" customFormat="1" ht="13.8"/>
  </sheetData>
  <mergeCells count="26">
    <mergeCell ref="G3:G5"/>
    <mergeCell ref="F3:F5"/>
    <mergeCell ref="A3:A5"/>
    <mergeCell ref="B3:B5"/>
    <mergeCell ref="C3:C5"/>
    <mergeCell ref="D3:D5"/>
    <mergeCell ref="E3:E5"/>
    <mergeCell ref="S3:S5"/>
    <mergeCell ref="H3:H5"/>
    <mergeCell ref="I3:I5"/>
    <mergeCell ref="J3:J5"/>
    <mergeCell ref="K3:K5"/>
    <mergeCell ref="M3:M5"/>
    <mergeCell ref="N3:N5"/>
    <mergeCell ref="O3:O5"/>
    <mergeCell ref="P3:P5"/>
    <mergeCell ref="Q3:Q5"/>
    <mergeCell ref="R3:R5"/>
    <mergeCell ref="L3:L5"/>
    <mergeCell ref="Z3:Z5"/>
    <mergeCell ref="T3:T5"/>
    <mergeCell ref="U3:U5"/>
    <mergeCell ref="V3:V5"/>
    <mergeCell ref="W3:W5"/>
    <mergeCell ref="X3:X5"/>
    <mergeCell ref="Y3:Y5"/>
  </mergeCells>
  <pageMargins left="0.31496062992125984" right="0.11811023622047245" top="0.74803149606299213" bottom="0.35433070866141736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"/>
  <sheetViews>
    <sheetView view="pageBreakPreview" zoomScale="60" workbookViewId="0">
      <selection activeCell="H30" sqref="H30"/>
    </sheetView>
  </sheetViews>
  <sheetFormatPr defaultRowHeight="14.4"/>
  <cols>
    <col min="1" max="1" width="42.109375" customWidth="1"/>
    <col min="2" max="3" width="10.109375" customWidth="1"/>
    <col min="4" max="4" width="10.6640625" customWidth="1"/>
    <col min="5" max="5" width="10" customWidth="1"/>
    <col min="7" max="7" width="8.6640625" customWidth="1"/>
    <col min="8" max="9" width="6.44140625" customWidth="1"/>
    <col min="10" max="10" width="7.5546875" customWidth="1"/>
    <col min="11" max="11" width="5.6640625" customWidth="1"/>
    <col min="12" max="12" width="13.109375" customWidth="1"/>
    <col min="13" max="13" width="7.6640625" customWidth="1"/>
    <col min="14" max="15" width="7.33203125" customWidth="1"/>
    <col min="16" max="16" width="5.6640625" customWidth="1"/>
    <col min="17" max="17" width="9.5546875" customWidth="1"/>
    <col min="18" max="18" width="6.6640625" customWidth="1"/>
    <col min="19" max="19" width="6.33203125" customWidth="1"/>
    <col min="20" max="20" width="7" customWidth="1"/>
    <col min="21" max="21" width="9" customWidth="1"/>
    <col min="25" max="25" width="10.109375" customWidth="1"/>
  </cols>
  <sheetData>
    <row r="1" spans="1:29" ht="18">
      <c r="B1" s="24" t="s">
        <v>20</v>
      </c>
    </row>
    <row r="3" spans="1:29" s="23" customFormat="1" ht="53.4">
      <c r="A3" s="18"/>
      <c r="B3" s="18" t="s">
        <v>12</v>
      </c>
      <c r="C3" s="18" t="s">
        <v>13</v>
      </c>
      <c r="D3" s="19">
        <v>111</v>
      </c>
      <c r="E3" s="18">
        <v>113</v>
      </c>
      <c r="F3" s="18">
        <v>121</v>
      </c>
      <c r="G3" s="18">
        <v>122</v>
      </c>
      <c r="H3" s="20">
        <v>123</v>
      </c>
      <c r="I3" s="21">
        <v>124</v>
      </c>
      <c r="J3" s="20">
        <v>141</v>
      </c>
      <c r="K3" s="20">
        <v>142</v>
      </c>
      <c r="L3" s="22">
        <v>144</v>
      </c>
      <c r="M3" s="20">
        <v>149</v>
      </c>
      <c r="N3" s="20">
        <v>151</v>
      </c>
      <c r="O3" s="20">
        <v>152</v>
      </c>
      <c r="P3" s="20">
        <v>153</v>
      </c>
      <c r="Q3" s="18">
        <v>159</v>
      </c>
      <c r="R3" s="18">
        <v>161</v>
      </c>
      <c r="S3" s="18">
        <v>169</v>
      </c>
      <c r="T3" s="18">
        <v>414</v>
      </c>
      <c r="U3" s="18" t="s">
        <v>9</v>
      </c>
      <c r="W3" s="23">
        <v>2020</v>
      </c>
      <c r="X3" s="23">
        <v>2021</v>
      </c>
      <c r="Z3" s="23">
        <v>2022</v>
      </c>
      <c r="AB3" s="23">
        <v>2023</v>
      </c>
    </row>
    <row r="4" spans="1:29" s="28" customFormat="1" ht="27" customHeight="1">
      <c r="A4" s="29" t="s">
        <v>11</v>
      </c>
      <c r="B4" s="25">
        <v>25</v>
      </c>
      <c r="C4" s="26">
        <f t="shared" ref="C4" si="0">U4/B4</f>
        <v>158.76</v>
      </c>
      <c r="D4" s="25">
        <v>3429</v>
      </c>
      <c r="E4" s="25">
        <v>185</v>
      </c>
      <c r="F4" s="30">
        <v>185</v>
      </c>
      <c r="G4" s="30">
        <v>108</v>
      </c>
      <c r="H4" s="30"/>
      <c r="I4" s="30">
        <v>62</v>
      </c>
      <c r="J4" s="25"/>
      <c r="K4" s="25"/>
      <c r="L4" s="42"/>
      <c r="M4" s="25"/>
      <c r="N4" s="25"/>
      <c r="O4" s="25"/>
      <c r="P4" s="25"/>
      <c r="Q4" s="25"/>
      <c r="R4" s="25"/>
      <c r="S4" s="25"/>
      <c r="T4" s="25"/>
      <c r="U4" s="27">
        <f t="shared" ref="U4:U5" si="1">SUM(D4:T4)</f>
        <v>3969</v>
      </c>
      <c r="W4" s="36">
        <f t="shared" ref="W4:W5" si="2">U4*1.25</f>
        <v>4961.25</v>
      </c>
      <c r="X4" s="33">
        <f t="shared" ref="X4:X5" si="3">W4*1.25</f>
        <v>6201.5625</v>
      </c>
      <c r="Y4" s="35">
        <f t="shared" ref="Y4" si="4">X4/B4/12</f>
        <v>20.671875</v>
      </c>
      <c r="Z4" s="33">
        <f t="shared" ref="Z4:Z6" si="5">X4*1.25</f>
        <v>7751.953125</v>
      </c>
      <c r="AA4" s="35">
        <f t="shared" ref="AA4" si="6">Z4/B4/12</f>
        <v>25.83984375</v>
      </c>
      <c r="AB4" s="33">
        <f t="shared" ref="AB4:AB6" si="7">Z4*1.25</f>
        <v>9689.94140625</v>
      </c>
      <c r="AC4" s="35">
        <f t="shared" ref="AC4" si="8">AB4/B4/12</f>
        <v>32.2998046875</v>
      </c>
    </row>
    <row r="5" spans="1:29" s="28" customFormat="1" ht="27" customHeight="1">
      <c r="A5" s="27" t="s">
        <v>10</v>
      </c>
      <c r="B5" s="27">
        <f>SUM(B4:B4)</f>
        <v>25</v>
      </c>
      <c r="C5" s="26"/>
      <c r="D5" s="27" t="e">
        <f>#REF!+#REF!+#REF!+#REF!+#REF!+#REF!</f>
        <v>#REF!</v>
      </c>
      <c r="E5" s="27" t="e">
        <f>#REF!+#REF!+#REF!+#REF!+#REF!+#REF!</f>
        <v>#REF!</v>
      </c>
      <c r="F5" s="27" t="e">
        <f>#REF!+#REF!+#REF!+#REF!+#REF!+#REF!</f>
        <v>#REF!</v>
      </c>
      <c r="G5" s="27" t="e">
        <f>#REF!+#REF!+#REF!+#REF!+#REF!+#REF!</f>
        <v>#REF!</v>
      </c>
      <c r="H5" s="27" t="e">
        <f>#REF!+#REF!+#REF!+#REF!+#REF!+#REF!</f>
        <v>#REF!</v>
      </c>
      <c r="I5" s="27" t="e">
        <f>#REF!+#REF!+#REF!+#REF!+#REF!+#REF!</f>
        <v>#REF!</v>
      </c>
      <c r="J5" s="27" t="e">
        <f>#REF!+#REF!+#REF!+#REF!+#REF!+#REF!</f>
        <v>#REF!</v>
      </c>
      <c r="K5" s="27" t="e">
        <f>#REF!+#REF!+#REF!+#REF!+#REF!+#REF!</f>
        <v>#REF!</v>
      </c>
      <c r="L5" s="27" t="e">
        <f>#REF!+#REF!+#REF!+#REF!+#REF!+#REF!</f>
        <v>#REF!</v>
      </c>
      <c r="M5" s="27" t="e">
        <f>#REF!+#REF!+#REF!+#REF!+#REF!+#REF!</f>
        <v>#REF!</v>
      </c>
      <c r="N5" s="27">
        <v>2141</v>
      </c>
      <c r="O5" s="27" t="e">
        <f>#REF!+#REF!+#REF!+#REF!+#REF!+#REF!</f>
        <v>#REF!</v>
      </c>
      <c r="P5" s="27" t="e">
        <f>#REF!+#REF!+#REF!+#REF!+#REF!+#REF!</f>
        <v>#REF!</v>
      </c>
      <c r="Q5" s="27" t="e">
        <f>#REF!+#REF!+#REF!+#REF!+#REF!+#REF!</f>
        <v>#REF!</v>
      </c>
      <c r="R5" s="27" t="e">
        <f>#REF!+#REF!+#REF!+#REF!+#REF!+#REF!</f>
        <v>#REF!</v>
      </c>
      <c r="S5" s="27" t="e">
        <f>#REF!+#REF!+#REF!+#REF!+#REF!+#REF!</f>
        <v>#REF!</v>
      </c>
      <c r="T5" s="27" t="e">
        <f>#REF!+#REF!+#REF!+#REF!+#REF!+#REF!</f>
        <v>#REF!</v>
      </c>
      <c r="U5" s="27" t="e">
        <f t="shared" si="1"/>
        <v>#REF!</v>
      </c>
      <c r="V5" s="28">
        <f t="shared" ref="V5" si="9">C5/12</f>
        <v>0</v>
      </c>
      <c r="W5" s="37" t="e">
        <f t="shared" si="2"/>
        <v>#REF!</v>
      </c>
      <c r="X5" s="32" t="e">
        <f t="shared" si="3"/>
        <v>#REF!</v>
      </c>
      <c r="Y5" s="35"/>
      <c r="Z5" s="32" t="e">
        <f t="shared" si="5"/>
        <v>#REF!</v>
      </c>
      <c r="AA5" s="35"/>
      <c r="AB5" s="32" t="e">
        <f t="shared" si="7"/>
        <v>#REF!</v>
      </c>
      <c r="AC5" s="35"/>
    </row>
    <row r="6" spans="1:29" ht="15.6">
      <c r="C6" s="34"/>
      <c r="X6" s="33" t="e">
        <f>SUM(#REF!)</f>
        <v>#REF!</v>
      </c>
      <c r="Z6" s="33" t="e">
        <f t="shared" si="5"/>
        <v>#REF!</v>
      </c>
      <c r="AB6" s="33" t="e">
        <f t="shared" si="7"/>
        <v>#REF!</v>
      </c>
    </row>
    <row r="7" spans="1:29" ht="17.399999999999999">
      <c r="A7" s="31" t="s">
        <v>8</v>
      </c>
    </row>
  </sheetData>
  <pageMargins left="0.51181102362204722" right="0.31496062992125984" top="0.74803149606299213" bottom="0.15748031496062992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workbookViewId="0">
      <selection activeCell="C13" sqref="C13"/>
    </sheetView>
  </sheetViews>
  <sheetFormatPr defaultRowHeight="14.4"/>
  <cols>
    <col min="1" max="1" width="45" customWidth="1"/>
    <col min="2" max="2" width="11.44140625" customWidth="1"/>
    <col min="3" max="3" width="10.6640625" customWidth="1"/>
    <col min="4" max="4" width="12.109375" bestFit="1" customWidth="1"/>
  </cols>
  <sheetData>
    <row r="1" spans="1:21" ht="33" customHeight="1">
      <c r="B1" s="24" t="s">
        <v>21</v>
      </c>
    </row>
    <row r="2" spans="1:21" ht="33" customHeight="1">
      <c r="A2" t="s">
        <v>18</v>
      </c>
    </row>
    <row r="3" spans="1:21" s="23" customFormat="1" ht="39.75" customHeight="1">
      <c r="A3" s="18"/>
      <c r="B3" s="18" t="s">
        <v>12</v>
      </c>
      <c r="C3" s="18" t="s">
        <v>13</v>
      </c>
      <c r="D3" s="19">
        <v>111</v>
      </c>
      <c r="E3" s="18">
        <v>113</v>
      </c>
      <c r="F3" s="18">
        <v>121</v>
      </c>
      <c r="G3" s="18">
        <v>122</v>
      </c>
      <c r="H3" s="20">
        <v>123</v>
      </c>
      <c r="I3" s="21">
        <v>124</v>
      </c>
      <c r="J3" s="20">
        <v>141</v>
      </c>
      <c r="K3" s="20">
        <v>142</v>
      </c>
      <c r="L3" s="22">
        <v>144</v>
      </c>
      <c r="M3" s="20">
        <v>149</v>
      </c>
      <c r="N3" s="20">
        <v>151</v>
      </c>
      <c r="O3" s="20">
        <v>152</v>
      </c>
      <c r="P3" s="20">
        <v>153</v>
      </c>
      <c r="Q3" s="18">
        <v>159</v>
      </c>
      <c r="R3" s="18">
        <v>161</v>
      </c>
      <c r="S3" s="18">
        <v>169</v>
      </c>
      <c r="T3" s="18"/>
      <c r="U3" s="18" t="s">
        <v>9</v>
      </c>
    </row>
    <row r="4" spans="1:21" s="28" customFormat="1" ht="33" customHeight="1">
      <c r="A4" s="29" t="s">
        <v>11</v>
      </c>
      <c r="B4" s="25">
        <v>25</v>
      </c>
      <c r="C4" s="26">
        <f t="shared" ref="C4" si="0">U4/B4</f>
        <v>37.199802280304972</v>
      </c>
      <c r="D4" s="30">
        <v>781</v>
      </c>
      <c r="E4" s="30">
        <v>60</v>
      </c>
      <c r="F4" s="30">
        <v>42</v>
      </c>
      <c r="G4" s="30">
        <v>25</v>
      </c>
      <c r="H4" s="30"/>
      <c r="I4" s="30">
        <v>14</v>
      </c>
      <c r="J4" s="25"/>
      <c r="K4" s="25"/>
      <c r="L4" s="38">
        <f>'009 МБ'!D4/42889*100</f>
        <v>7.9950570076243332</v>
      </c>
      <c r="M4" s="25"/>
      <c r="N4" s="25"/>
      <c r="O4" s="25"/>
      <c r="P4" s="25"/>
      <c r="Q4" s="25"/>
      <c r="R4" s="25"/>
      <c r="S4" s="25"/>
      <c r="T4" s="25"/>
      <c r="U4" s="27">
        <f t="shared" ref="U4:U5" si="1">SUM(D4:T4)</f>
        <v>929.99505700762438</v>
      </c>
    </row>
    <row r="5" spans="1:21" s="28" customFormat="1" ht="33" customHeight="1">
      <c r="A5" s="27" t="s">
        <v>10</v>
      </c>
      <c r="B5" s="27">
        <f>SUM(B4:B4)</f>
        <v>25</v>
      </c>
      <c r="C5" s="26"/>
      <c r="D5" s="27" t="e">
        <f>#REF!+#REF!+#REF!+#REF!+#REF!+#REF!</f>
        <v>#REF!</v>
      </c>
      <c r="E5" s="27" t="e">
        <f>#REF!+#REF!+#REF!+#REF!+#REF!+#REF!</f>
        <v>#REF!</v>
      </c>
      <c r="F5" s="27" t="e">
        <f>#REF!+#REF!+#REF!+#REF!+#REF!+#REF!</f>
        <v>#REF!</v>
      </c>
      <c r="G5" s="27" t="e">
        <f>#REF!+#REF!+#REF!+#REF!+#REF!+#REF!</f>
        <v>#REF!</v>
      </c>
      <c r="H5" s="27" t="e">
        <f>#REF!+#REF!+#REF!+#REF!+#REF!+#REF!</f>
        <v>#REF!</v>
      </c>
      <c r="I5" s="27" t="e">
        <f>#REF!+#REF!+#REF!+#REF!+#REF!+#REF!</f>
        <v>#REF!</v>
      </c>
      <c r="J5" s="27" t="e">
        <f>#REF!+#REF!+#REF!+#REF!+#REF!+#REF!</f>
        <v>#REF!</v>
      </c>
      <c r="K5" s="27" t="e">
        <f>#REF!+#REF!+#REF!+#REF!+#REF!+#REF!</f>
        <v>#REF!</v>
      </c>
      <c r="L5" s="27" t="e">
        <f>#REF!+#REF!+#REF!+#REF!+#REF!+#REF!</f>
        <v>#REF!</v>
      </c>
      <c r="M5" s="27" t="e">
        <f>#REF!+#REF!+#REF!+#REF!+#REF!+#REF!</f>
        <v>#REF!</v>
      </c>
      <c r="N5" s="27">
        <v>2141</v>
      </c>
      <c r="O5" s="27" t="e">
        <f>#REF!+#REF!+#REF!+#REF!+#REF!+#REF!</f>
        <v>#REF!</v>
      </c>
      <c r="P5" s="27" t="e">
        <f>#REF!+#REF!+#REF!+#REF!+#REF!+#REF!</f>
        <v>#REF!</v>
      </c>
      <c r="Q5" s="27" t="e">
        <f>#REF!+#REF!+#REF!+#REF!+#REF!+#REF!</f>
        <v>#REF!</v>
      </c>
      <c r="R5" s="27" t="e">
        <f>#REF!+#REF!+#REF!+#REF!+#REF!+#REF!</f>
        <v>#REF!</v>
      </c>
      <c r="S5" s="27" t="e">
        <f>#REF!+#REF!+#REF!+#REF!+#REF!+#REF!</f>
        <v>#REF!</v>
      </c>
      <c r="T5" s="27" t="e">
        <f>#REF!+#REF!+#REF!+#REF!+#REF!+#REF!</f>
        <v>#REF!</v>
      </c>
      <c r="U5" s="27" t="e">
        <f t="shared" si="1"/>
        <v>#REF!</v>
      </c>
    </row>
    <row r="6" spans="1:21" ht="33" customHeight="1">
      <c r="C6" s="34"/>
    </row>
    <row r="7" spans="1:21" ht="33" customHeight="1">
      <c r="A7" s="31" t="s">
        <v>8</v>
      </c>
    </row>
    <row r="8" spans="1:21" ht="33" customHeight="1"/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workbookViewId="0">
      <selection activeCell="A11" sqref="A11"/>
    </sheetView>
  </sheetViews>
  <sheetFormatPr defaultRowHeight="14.4"/>
  <cols>
    <col min="1" max="1" width="45" customWidth="1"/>
    <col min="2" max="2" width="11.44140625" customWidth="1"/>
    <col min="3" max="3" width="10.6640625" customWidth="1"/>
    <col min="4" max="4" width="9.5546875" bestFit="1" customWidth="1"/>
  </cols>
  <sheetData>
    <row r="1" spans="1:21" ht="33" customHeight="1">
      <c r="B1" s="24" t="s">
        <v>22</v>
      </c>
    </row>
    <row r="2" spans="1:21" ht="33" customHeight="1">
      <c r="A2" t="s">
        <v>19</v>
      </c>
    </row>
    <row r="3" spans="1:21" s="23" customFormat="1" ht="39.75" customHeight="1">
      <c r="A3" s="18"/>
      <c r="B3" s="18" t="s">
        <v>12</v>
      </c>
      <c r="C3" s="18" t="s">
        <v>13</v>
      </c>
      <c r="D3" s="19">
        <v>111</v>
      </c>
      <c r="E3" s="18">
        <v>113</v>
      </c>
      <c r="F3" s="18">
        <v>121</v>
      </c>
      <c r="G3" s="18">
        <v>122</v>
      </c>
      <c r="H3" s="20">
        <v>123</v>
      </c>
      <c r="I3" s="21">
        <v>124</v>
      </c>
      <c r="J3" s="20">
        <v>141</v>
      </c>
      <c r="K3" s="20">
        <v>142</v>
      </c>
      <c r="L3" s="22">
        <v>144</v>
      </c>
      <c r="M3" s="20">
        <v>149</v>
      </c>
      <c r="N3" s="20">
        <v>151</v>
      </c>
      <c r="O3" s="20">
        <v>152</v>
      </c>
      <c r="P3" s="20">
        <v>153</v>
      </c>
      <c r="Q3" s="18">
        <v>159</v>
      </c>
      <c r="R3" s="18">
        <v>161</v>
      </c>
      <c r="S3" s="18">
        <v>169</v>
      </c>
      <c r="T3" s="18"/>
      <c r="U3" s="18" t="s">
        <v>9</v>
      </c>
    </row>
    <row r="4" spans="1:21" s="28" customFormat="1" ht="33" customHeight="1">
      <c r="A4" s="29" t="s">
        <v>11</v>
      </c>
      <c r="B4" s="25">
        <v>25</v>
      </c>
      <c r="C4" s="26">
        <f t="shared" ref="C4" si="0">U4/B4</f>
        <v>2.48</v>
      </c>
      <c r="D4" s="30">
        <v>56</v>
      </c>
      <c r="E4" s="25"/>
      <c r="F4" s="30">
        <v>3</v>
      </c>
      <c r="G4" s="30">
        <v>2</v>
      </c>
      <c r="H4" s="30">
        <v>1</v>
      </c>
      <c r="I4" s="30"/>
      <c r="J4" s="25"/>
      <c r="K4" s="25"/>
      <c r="L4" s="39"/>
      <c r="M4" s="25"/>
      <c r="N4" s="25"/>
      <c r="O4" s="25"/>
      <c r="P4" s="25"/>
      <c r="Q4" s="25"/>
      <c r="R4" s="25"/>
      <c r="S4" s="25"/>
      <c r="T4" s="25"/>
      <c r="U4" s="27">
        <f t="shared" ref="U4:U5" si="1">SUM(D4:T4)</f>
        <v>62</v>
      </c>
    </row>
    <row r="5" spans="1:21" s="28" customFormat="1" ht="33" customHeight="1">
      <c r="A5" s="27" t="s">
        <v>10</v>
      </c>
      <c r="B5" s="27">
        <f>SUM(B4:B4)</f>
        <v>25</v>
      </c>
      <c r="C5" s="26"/>
      <c r="D5" s="27" t="e">
        <f>#REF!+#REF!+#REF!+#REF!+#REF!+#REF!</f>
        <v>#REF!</v>
      </c>
      <c r="E5" s="27" t="e">
        <f>#REF!+#REF!+#REF!+#REF!+#REF!+#REF!</f>
        <v>#REF!</v>
      </c>
      <c r="F5" s="27" t="e">
        <f>#REF!+#REF!+#REF!+#REF!+#REF!+#REF!</f>
        <v>#REF!</v>
      </c>
      <c r="G5" s="27" t="e">
        <f>#REF!+#REF!+#REF!+#REF!+#REF!+#REF!</f>
        <v>#REF!</v>
      </c>
      <c r="H5" s="27" t="e">
        <f>#REF!+#REF!+#REF!+#REF!+#REF!+#REF!</f>
        <v>#REF!</v>
      </c>
      <c r="I5" s="27" t="e">
        <f>#REF!+#REF!+#REF!+#REF!+#REF!+#REF!</f>
        <v>#REF!</v>
      </c>
      <c r="J5" s="27" t="e">
        <f>#REF!+#REF!+#REF!+#REF!+#REF!+#REF!</f>
        <v>#REF!</v>
      </c>
      <c r="K5" s="27" t="e">
        <f>#REF!+#REF!+#REF!+#REF!+#REF!+#REF!</f>
        <v>#REF!</v>
      </c>
      <c r="L5" s="27" t="e">
        <f>#REF!+#REF!+#REF!+#REF!+#REF!+#REF!</f>
        <v>#REF!</v>
      </c>
      <c r="M5" s="27" t="e">
        <f>#REF!+#REF!+#REF!+#REF!+#REF!+#REF!</f>
        <v>#REF!</v>
      </c>
      <c r="N5" s="27" t="e">
        <f>#REF!+#REF!+#REF!+#REF!+#REF!+#REF!</f>
        <v>#REF!</v>
      </c>
      <c r="O5" s="27" t="e">
        <f>#REF!+#REF!+#REF!+#REF!+#REF!+#REF!</f>
        <v>#REF!</v>
      </c>
      <c r="P5" s="27" t="e">
        <f>#REF!+#REF!+#REF!+#REF!+#REF!+#REF!</f>
        <v>#REF!</v>
      </c>
      <c r="Q5" s="27" t="e">
        <f>#REF!+#REF!+#REF!+#REF!+#REF!+#REF!</f>
        <v>#REF!</v>
      </c>
      <c r="R5" s="27" t="e">
        <f>#REF!+#REF!+#REF!+#REF!+#REF!+#REF!</f>
        <v>#REF!</v>
      </c>
      <c r="S5" s="27" t="e">
        <f>#REF!+#REF!+#REF!+#REF!+#REF!+#REF!</f>
        <v>#REF!</v>
      </c>
      <c r="T5" s="27" t="e">
        <f>#REF!+#REF!+#REF!+#REF!+#REF!+#REF!</f>
        <v>#REF!</v>
      </c>
      <c r="U5" s="27" t="e">
        <f t="shared" si="1"/>
        <v>#REF!</v>
      </c>
    </row>
    <row r="6" spans="1:21" ht="33" customHeight="1">
      <c r="C6" s="34"/>
    </row>
    <row r="7" spans="1:21" ht="33" customHeight="1">
      <c r="A7" s="31" t="s">
        <v>8</v>
      </c>
    </row>
    <row r="8" spans="1:21" ht="33" customHeight="1"/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003 ОБ</vt:lpstr>
      <vt:lpstr>003 РБ</vt:lpstr>
      <vt:lpstr>003 МБ</vt:lpstr>
      <vt:lpstr>009 МБ</vt:lpstr>
      <vt:lpstr>009  РБ</vt:lpstr>
      <vt:lpstr>009 ОБ</vt:lpstr>
      <vt:lpstr>'009 МБ'!Область_печати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2020-10-06T09:58:48Z</dcterms:modified>
</cp:coreProperties>
</file>